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清单" sheetId="11" r:id="rId1"/>
  </sheets>
  <externalReferences>
    <externalReference r:id="rId2"/>
    <externalReference r:id="rId3"/>
  </externalReferences>
  <definedNames>
    <definedName name="_xlnm._FilterDatabase" localSheetId="0" hidden="1">清单!$A$5:$V$13</definedName>
  </definedNames>
  <calcPr calcId="144525"/>
</workbook>
</file>

<file path=xl/sharedStrings.xml><?xml version="1.0" encoding="utf-8"?>
<sst xmlns="http://schemas.openxmlformats.org/spreadsheetml/2006/main" count="120" uniqueCount="72">
  <si>
    <t>资产清单</t>
  </si>
  <si>
    <t>单位：万元</t>
  </si>
  <si>
    <t>资产基本情况</t>
  </si>
  <si>
    <t>资产的担保信息</t>
  </si>
  <si>
    <t>诉讼情况</t>
  </si>
  <si>
    <t>资产亮点</t>
  </si>
  <si>
    <t>联系方式</t>
  </si>
  <si>
    <t>备注</t>
  </si>
  <si>
    <t>序号</t>
  </si>
  <si>
    <t>资产名称</t>
  </si>
  <si>
    <t>资产种类</t>
  </si>
  <si>
    <t>所在地</t>
  </si>
  <si>
    <t>资产金额（抵债金额）</t>
  </si>
  <si>
    <t>担保方式</t>
  </si>
  <si>
    <t>保证人名称</t>
  </si>
  <si>
    <t>抵质押物具体情况</t>
  </si>
  <si>
    <t>联系人姓名</t>
  </si>
  <si>
    <t>联系人电话</t>
  </si>
  <si>
    <t>本金</t>
  </si>
  <si>
    <t>利息</t>
  </si>
  <si>
    <t>其他债权</t>
  </si>
  <si>
    <t>本息合计</t>
  </si>
  <si>
    <t>1</t>
  </si>
  <si>
    <t>广西银亿新材料有限公司</t>
  </si>
  <si>
    <t>债权</t>
  </si>
  <si>
    <t>玉林</t>
  </si>
  <si>
    <t>抵押+质押+保证</t>
  </si>
  <si>
    <t>广西银亿新材料有限公司、银亿集团有限公司、     宁波银亿控股有限公司、  灵石国泰能源有限公司、 广西银亿科技镁业有限公司、熊续强、欧阳黎明</t>
  </si>
  <si>
    <t>抵押物不动产证号为桂（2018）博白县不动产权第0005805号项下的抵押物：房屋所有权人：广西银亿新材料有限公司，共有情况：单独所有，坐落：博白县龙潭镇白树村号，宗地面积：92393.00㎡，房屋建筑面积：8694.85㎡，规划用途：工业用地、工业用地/工业；抵押物不动产证号为桂（2018）博白县不动产权第0005150号，房屋所有权人：广西银亿科技镁业有限公司，共有情况：单独所有，坐落：博白县龙潭镇白树村，宗地面积128960.00㎡：房屋建筑面积：13625.56㎡，规划用途：工业用地/工业、仓储、其它、办公；以宁波银亿投资集团有限公司持有广西银亿新材料有限公司的股权出质</t>
  </si>
  <si>
    <t>破产重整</t>
  </si>
  <si>
    <t>债务人处于正常生产状态，生产产品市场需求大，前景广阔，价格稳定。</t>
  </si>
  <si>
    <t>赵先生</t>
  </si>
  <si>
    <t>0771-2853082</t>
  </si>
  <si>
    <t>利息计算截止日为2021年3月20日</t>
  </si>
  <si>
    <t>2</t>
  </si>
  <si>
    <t>广西海外建设集团有限公司</t>
  </si>
  <si>
    <t>南宁</t>
  </si>
  <si>
    <t>抵押</t>
  </si>
  <si>
    <t>1、南宁青秀区市民族大道137号春晖花园A区办公楼18层的房产[他项权证号为：桂（2018）南宁市不动产证明第0356866号，面积1520.68平方米，登记的最高债权数额为15400000元]及位于南宁青秀区市民族大道137号春晖花园A区办公楼1806号的房产[他项权证号为：桂（2019）南宁市不动产证明第0020480号，面积200.15平方米，登记的最高债权数额为12000000元]，面积合计为1720.83㎡； 2、南宁市青秀区民族大道41号广西国际贸易中心A单元2110号、2111号、2112号、2113号、2115号、2116号、2117号、2118号、2121号[他项权证号分别为：桂（2019）南宁市不动产证明第0012001号、0014891号、0020117号、0020040号、0020010号、0020156号、0014886号、0014878号、0014856号]，面积合计709.69㎡；  3、南宁市兴宁区杭州路1号综合楼二层至三层[他项权证号为：桂（2019）南宁市不动产证明第0020834号]，面积合计1073.42㎡。</t>
  </si>
  <si>
    <t>区市民族大道137号春晖花园A区办公楼18层的房产[他项权证号为：桂（2018）南宁市不动产证明第0356866号，面积1520.68平方米，登记的最高债权数额为15400000元]及位于南宁青秀区市民族大道137号春晖花园A区办公楼1806号的房产[他项权证号为：桂（2019）南宁市不动产证明第0020480号，面积200.15平方米，登记的最高债权数额为12000000元]，面积合计为1720.83㎡； 2、南宁市青秀区民族大道41号广西国际贸易中心A单元2110号、2111号、2112号、2113号、2115号、2116号、2117号、2118号、2121号[他项权证号分别为：桂（2019）南宁市不动产证明第0012001号、0014891号、0020117号、0020040号、0020010号、0020156号、0014886号、0014878号、0014856号]，面积合计709.69㎡；  3、南宁市兴宁区杭州路1号综合楼二层至三层[他项权证号为：桂（2019）南宁市不动产证明第0020834号]，面积合计1073.42㎡。</t>
  </si>
  <si>
    <t>执行中</t>
  </si>
  <si>
    <t>抵押物所处位置较好，具有较高的商业价值同时具有一定的增值空间。</t>
  </si>
  <si>
    <t>3</t>
  </si>
  <si>
    <t>东方时代网络传媒股份有限公司</t>
  </si>
  <si>
    <t>桂林</t>
  </si>
  <si>
    <t>东方时代网络传媒股份有限公司、彭朋、韦越萍</t>
  </si>
  <si>
    <t>房权证号为桂（2018）灵川县不动产权第0012016号项下的抵押物，房屋所有权人：东方时代公司，坐落：灵川县定江镇长丰路27号（地号：GB00022）1#生产车间第1至3层，宗地面积：19210.64㎡,房屋建筑面积：36754.83㎡，权利性质为出让土地，规划用途为工业用地；东方时代公司以其持有的桂林广陆数字测控有限公司100%股权予以质押</t>
  </si>
  <si>
    <t>房权证号为桂（2018）灵川县不动产权第0012016号项下的抵押物，房屋所有权人：东方时代公司，坐落：灵川县定江镇长丰路27号（地号：GB00022）1#生产车间第1至3层，宗地面积：19210.64㎡,房屋建筑面积：36754.83㎡，权利性质为出让土地，规划用途为工业用地；东方时代公司以其持有的桂林广陆数字测控有限公司100%股权</t>
  </si>
  <si>
    <t>抵押物处于正常经营中，其核心技术及产品处于国际领先地位，具有较强竞争力。同时桂林市政府大力扶持债务企业，未来增值空间大。</t>
  </si>
  <si>
    <t>4</t>
  </si>
  <si>
    <t>广西柳州百草堂药业有限公司</t>
  </si>
  <si>
    <t>柳州</t>
  </si>
  <si>
    <t>抵押+保证</t>
  </si>
  <si>
    <t>广西柳州百草堂房地产开发有限责任公司、柳州百草堂医药连锁有限责任公司、贵港凤凰商贸城服务有限公司、唐恢天、田锦鲜</t>
  </si>
  <si>
    <t>1、柳州市柳南区城站路102号百草园5栋一层的房产[房权证号：柳国用（2008）第203626号/柳房权证字第A0076449号；不动产登记证明号：桂（2017）柳州市不动产证明第0049388号]；2、贵港市江北中路279号房产[房权证号：贵港房权证贵港市字第10051184号、10051185号、10051188号、10051193号；不动产登记证明号分别为：桂（2017）贵港市不动产证明第0052899号、0052900号、0052901号、0052902号]，贵港市江北中路279号，建筑面积分别为：1311.73㎡、336.29㎡、1235.79㎡、748.83㎡</t>
  </si>
  <si>
    <t>抵押物所处地段为城市黄金地段，交通方便，人流量大，商业价值具有较大的增长空间。</t>
  </si>
  <si>
    <t>5</t>
  </si>
  <si>
    <t>广西玉柴玉实置业有限公司</t>
  </si>
  <si>
    <t>广西玉柴玉实置业有限公司、广西桂企投资集团有限公司、广西玉柴石油化工有限公司、唐乾、朱丽萍</t>
  </si>
  <si>
    <t>1、玉林市二环东路的“玉柴•世纪城”项目的在建工程。办理在建工程抵押时，项目土地使用权一并办理抵押（土地权证号：玉国用（2014）字第000571号，土地面积159109.05平方米，城镇住宅出让用地）。未解押在建工程面积31110.35平方米，（其中地上车库3488.89平方米， 商铺26267.93平方米，杂物房1028.54平方米，住宅324.99平方米）；2、追加部分：玉林市二环东路的“玉柴•世纪城”17幢2层39号等333处在建工程作为抵押物，抵押物面积共计22419.16平方米</t>
  </si>
  <si>
    <t>项目破产情况已获得政府关注，政府已成立工作组介入并进行推动。现所有在建工程销售完毕，已建成住宅几乎全部入住，所属配套设施齐全。</t>
  </si>
  <si>
    <t>6</t>
  </si>
  <si>
    <t>柳州顺意来生物科技有限公司</t>
  </si>
  <si>
    <t>保证</t>
  </si>
  <si>
    <t>陈明杰、李香莲、陈明凉、李娇</t>
  </si>
  <si>
    <t>已判决</t>
  </si>
  <si>
    <t>已诉送，债权已确认。</t>
  </si>
  <si>
    <t>7</t>
  </si>
  <si>
    <t>广西文雀商贸有限公司</t>
  </si>
  <si>
    <t>陈志灵、苏奄壁</t>
  </si>
  <si>
    <t>已诉讼</t>
  </si>
  <si>
    <t>合计</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</si>
</sst>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0_ "/>
  </numFmts>
  <fonts count="31">
    <font>
      <sz val="11"/>
      <color theme="1"/>
      <name val="宋体"/>
      <charset val="134"/>
      <scheme val="minor"/>
    </font>
    <font>
      <b/>
      <sz val="18"/>
      <color theme="1"/>
      <name val="仿宋"/>
      <charset val="134"/>
    </font>
    <font>
      <b/>
      <sz val="18"/>
      <color theme="1"/>
      <name val="宋体"/>
      <charset val="134"/>
    </font>
    <font>
      <sz val="10"/>
      <color theme="1"/>
      <name val="宋体"/>
      <charset val="134"/>
    </font>
    <font>
      <sz val="11"/>
      <color theme="1"/>
      <name val="宋体"/>
      <charset val="134"/>
    </font>
    <font>
      <b/>
      <sz val="12"/>
      <color theme="1"/>
      <name val="宋体"/>
      <charset val="134"/>
    </font>
    <font>
      <b/>
      <sz val="11"/>
      <color theme="1"/>
      <name val="仿宋"/>
      <charset val="134"/>
    </font>
    <font>
      <sz val="12"/>
      <color theme="1"/>
      <name val="宋体"/>
      <charset val="134"/>
    </font>
    <font>
      <b/>
      <sz val="10"/>
      <color theme="1"/>
      <name val="仿宋"/>
      <charset val="134"/>
    </font>
    <font>
      <sz val="12"/>
      <color theme="1"/>
      <name val="宋体"/>
      <charset val="134"/>
      <scheme val="minor"/>
    </font>
    <font>
      <b/>
      <sz val="12"/>
      <color theme="1"/>
      <name val="仿宋"/>
      <charset val="134"/>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sz val="10"/>
      <name val="Arial"/>
      <charset val="134"/>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9" fillId="0" borderId="0">
      <alignment vertical="center"/>
    </xf>
    <xf numFmtId="0" fontId="11" fillId="16" borderId="0" applyNumberFormat="0" applyBorder="0" applyAlignment="0" applyProtection="0">
      <alignment vertical="center"/>
    </xf>
    <xf numFmtId="0" fontId="16" fillId="1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20" applyNumberFormat="0" applyFont="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19" applyNumberFormat="0" applyFill="0" applyAlignment="0" applyProtection="0">
      <alignment vertical="center"/>
    </xf>
    <xf numFmtId="0" fontId="20" fillId="0" borderId="19" applyNumberFormat="0" applyFill="0" applyAlignment="0" applyProtection="0">
      <alignment vertical="center"/>
    </xf>
    <xf numFmtId="0" fontId="12" fillId="25" borderId="0" applyNumberFormat="0" applyBorder="0" applyAlignment="0" applyProtection="0">
      <alignment vertical="center"/>
    </xf>
    <xf numFmtId="0" fontId="15" fillId="0" borderId="16" applyNumberFormat="0" applyFill="0" applyAlignment="0" applyProtection="0">
      <alignment vertical="center"/>
    </xf>
    <xf numFmtId="0" fontId="12" fillId="6" borderId="0" applyNumberFormat="0" applyBorder="0" applyAlignment="0" applyProtection="0">
      <alignment vertical="center"/>
    </xf>
    <xf numFmtId="0" fontId="26" fillId="15" borderId="21" applyNumberFormat="0" applyAlignment="0" applyProtection="0">
      <alignment vertical="center"/>
    </xf>
    <xf numFmtId="0" fontId="18" fillId="15" borderId="17" applyNumberFormat="0" applyAlignment="0" applyProtection="0">
      <alignment vertical="center"/>
    </xf>
    <xf numFmtId="0" fontId="14" fillId="9" borderId="15" applyNumberFormat="0" applyAlignment="0" applyProtection="0">
      <alignment vertical="center"/>
    </xf>
    <xf numFmtId="0" fontId="11" fillId="24" borderId="0" applyNumberFormat="0" applyBorder="0" applyAlignment="0" applyProtection="0">
      <alignment vertical="center"/>
    </xf>
    <xf numFmtId="0" fontId="12" fillId="5" borderId="0" applyNumberFormat="0" applyBorder="0" applyAlignment="0" applyProtection="0">
      <alignment vertical="center"/>
    </xf>
    <xf numFmtId="0" fontId="30" fillId="0" borderId="22" applyNumberFormat="0" applyFill="0" applyAlignment="0" applyProtection="0">
      <alignment vertical="center"/>
    </xf>
    <xf numFmtId="0" fontId="17" fillId="0" borderId="18" applyNumberFormat="0" applyFill="0" applyAlignment="0" applyProtection="0">
      <alignment vertical="center"/>
    </xf>
    <xf numFmtId="0" fontId="29" fillId="28" borderId="0" applyNumberFormat="0" applyBorder="0" applyAlignment="0" applyProtection="0">
      <alignment vertical="center"/>
    </xf>
    <xf numFmtId="0" fontId="28" fillId="23" borderId="0" applyNumberFormat="0" applyBorder="0" applyAlignment="0" applyProtection="0">
      <alignment vertical="center"/>
    </xf>
    <xf numFmtId="0" fontId="11" fillId="27" borderId="0" applyNumberFormat="0" applyBorder="0" applyAlignment="0" applyProtection="0">
      <alignment vertical="center"/>
    </xf>
    <xf numFmtId="0" fontId="12" fillId="26" borderId="0" applyNumberFormat="0" applyBorder="0" applyAlignment="0" applyProtection="0">
      <alignment vertical="center"/>
    </xf>
    <xf numFmtId="0" fontId="11" fillId="22"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1" fillId="4"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2" fillId="33" borderId="0" applyNumberFormat="0" applyBorder="0" applyAlignment="0" applyProtection="0">
      <alignment vertical="center"/>
    </xf>
    <xf numFmtId="0" fontId="12" fillId="20" borderId="0" applyNumberFormat="0" applyBorder="0" applyAlignment="0" applyProtection="0">
      <alignment vertical="center"/>
    </xf>
    <xf numFmtId="0" fontId="11" fillId="11" borderId="0" applyNumberFormat="0" applyBorder="0" applyAlignment="0" applyProtection="0">
      <alignment vertical="center"/>
    </xf>
    <xf numFmtId="0" fontId="12" fillId="32" borderId="0" applyNumberFormat="0" applyBorder="0" applyAlignment="0" applyProtection="0">
      <alignment vertical="center"/>
    </xf>
  </cellStyleXfs>
  <cellXfs count="55">
    <xf numFmtId="0" fontId="0" fillId="0" borderId="0" xfId="0"/>
    <xf numFmtId="0" fontId="0" fillId="0" borderId="0" xfId="0" applyAlignment="1">
      <alignment horizontal="center"/>
    </xf>
    <xf numFmtId="49" fontId="1"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1" xfId="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9" fontId="6" fillId="2" borderId="6" xfId="9" applyNumberFormat="1" applyFont="1" applyFill="1" applyBorder="1" applyAlignment="1">
      <alignment horizontal="center" vertical="center" wrapText="1"/>
    </xf>
    <xf numFmtId="177" fontId="7" fillId="2" borderId="6" xfId="9" applyNumberFormat="1" applyFont="1" applyFill="1" applyBorder="1" applyAlignment="1">
      <alignment horizontal="center" vertical="center" wrapText="1"/>
    </xf>
    <xf numFmtId="176" fontId="7" fillId="2" borderId="6" xfId="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4" xfId="0" applyFont="1" applyFill="1" applyBorder="1" applyAlignment="1">
      <alignment horizontal="center"/>
    </xf>
    <xf numFmtId="176" fontId="10" fillId="2" borderId="6"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5" xfId="0" applyNumberFormat="1" applyFont="1" applyFill="1" applyBorder="1" applyAlignment="1">
      <alignment horizontal="left" vertical="center" wrapText="1"/>
    </xf>
    <xf numFmtId="0"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xf>
    <xf numFmtId="177" fontId="7" fillId="2" borderId="6" xfId="9" applyNumberFormat="1" applyFont="1" applyFill="1" applyBorder="1" applyAlignment="1">
      <alignment horizontal="left" vertical="center" wrapText="1"/>
    </xf>
    <xf numFmtId="177" fontId="7" fillId="2" borderId="1" xfId="9" applyNumberFormat="1" applyFont="1" applyFill="1" applyBorder="1" applyAlignment="1">
      <alignment horizontal="left" vertical="center" wrapText="1"/>
    </xf>
    <xf numFmtId="177" fontId="7" fillId="2" borderId="2" xfId="9" applyNumberFormat="1" applyFont="1" applyFill="1" applyBorder="1" applyAlignment="1">
      <alignment horizontal="left" vertical="center" wrapText="1"/>
    </xf>
    <xf numFmtId="177" fontId="7" fillId="2" borderId="4" xfId="9" applyNumberFormat="1" applyFont="1" applyFill="1" applyBorder="1" applyAlignment="1">
      <alignment horizontal="left" vertical="center" wrapText="1"/>
    </xf>
    <xf numFmtId="0" fontId="0" fillId="0" borderId="9" xfId="0" applyFont="1" applyFill="1" applyBorder="1" applyAlignme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 xfId="0" applyFont="1" applyFill="1" applyBorder="1" applyAlignment="1">
      <alignment horizontal="center" vertical="center" wrapText="1"/>
    </xf>
    <xf numFmtId="177" fontId="7" fillId="2" borderId="6" xfId="9" applyNumberFormat="1" applyFont="1" applyFill="1" applyBorder="1" applyAlignment="1">
      <alignment vertical="center" wrapText="1"/>
    </xf>
  </cellXfs>
  <cellStyles count="50">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9033;&#30446;&#21488;&#36134;\&#36213;&#27891;&#36920;\&#25910;&#36141;\&#24191;&#35199;&#37329;&#25511;7&#25143;&#21253;&#31649;&#29702;&#21518;&#26399;\&#37329;&#25511;7&#25143;&#25269;&#25276;&#29289;&#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9033;&#30446;&#21488;&#36134;\&#36213;&#27891;&#36920;\&#25910;&#36141;\&#24191;&#35199;&#37329;&#25511;7&#25143;&#21253;&#31649;&#29702;&#21518;&#26399;\&#38468;&#20214;1.&#24191;&#35199;&#37329;&#25511;&#38134;&#20159;&#20844;&#21496;&#31561;7&#25143;&#36164;&#20135;&#20998;&#3186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C4">
            <v>581164683.54</v>
          </cell>
          <cell r="D4">
            <v>62572081.65</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ow r="6">
          <cell r="E6">
            <v>19500000</v>
          </cell>
          <cell r="F6">
            <v>3649557.27</v>
          </cell>
          <cell r="G6">
            <v>150060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tabSelected="1" zoomScale="73" zoomScaleNormal="73" workbookViewId="0">
      <selection activeCell="K8" sqref="K8:O8"/>
    </sheetView>
  </sheetViews>
  <sheetFormatPr defaultColWidth="9" defaultRowHeight="13.5"/>
  <cols>
    <col min="1" max="1" width="4.875" customWidth="1"/>
    <col min="2" max="2" width="17.9083333333333" customWidth="1"/>
    <col min="3" max="3" width="8.46666666666667" customWidth="1"/>
    <col min="4" max="4" width="7.225" customWidth="1"/>
    <col min="5" max="5" width="12.9083333333333" style="1" customWidth="1"/>
    <col min="6" max="6" width="14.625" style="1" customWidth="1"/>
    <col min="7" max="7" width="11.8" style="1" customWidth="1"/>
    <col min="8" max="8" width="12.775" style="1" customWidth="1"/>
    <col min="9" max="9" width="12.5" customWidth="1"/>
    <col min="10" max="10" width="35.275" customWidth="1"/>
    <col min="11" max="13" width="17.125" customWidth="1"/>
    <col min="14" max="14" width="6.39166666666667" customWidth="1"/>
    <col min="15" max="15" width="23.7416666666667" customWidth="1"/>
    <col min="16" max="16" width="9" style="1"/>
    <col min="17" max="17" width="5.55833333333333" style="1" customWidth="1"/>
    <col min="18" max="18" width="0.833333333333333" style="1" hidden="1" customWidth="1"/>
    <col min="19" max="19" width="25" customWidth="1"/>
    <col min="20" max="20" width="8.88333333333333" customWidth="1"/>
    <col min="21" max="21" width="11.525" customWidth="1"/>
    <col min="22" max="22" width="15.825" customWidth="1"/>
  </cols>
  <sheetData>
    <row r="1" ht="39" customHeight="1" spans="1:22">
      <c r="A1" s="2" t="s">
        <v>0</v>
      </c>
      <c r="B1" s="3"/>
      <c r="C1" s="3"/>
      <c r="D1" s="3"/>
      <c r="E1" s="3"/>
      <c r="F1" s="3"/>
      <c r="G1" s="3"/>
      <c r="H1" s="3"/>
      <c r="I1" s="3"/>
      <c r="J1" s="3"/>
      <c r="K1" s="3"/>
      <c r="L1" s="3"/>
      <c r="M1" s="3"/>
      <c r="N1" s="3"/>
      <c r="O1" s="3"/>
      <c r="P1" s="3"/>
      <c r="Q1" s="3"/>
      <c r="R1" s="3"/>
      <c r="S1" s="3"/>
      <c r="T1" s="3"/>
      <c r="U1" s="3"/>
      <c r="V1" s="43"/>
    </row>
    <row r="2" ht="22.5" spans="1:22">
      <c r="A2" s="4"/>
      <c r="B2" s="5"/>
      <c r="C2" s="5"/>
      <c r="D2" s="5"/>
      <c r="E2" s="6"/>
      <c r="F2" s="6"/>
      <c r="G2" s="6"/>
      <c r="H2" s="6"/>
      <c r="I2" s="6"/>
      <c r="J2" s="6"/>
      <c r="K2" s="6"/>
      <c r="L2" s="6"/>
      <c r="M2" s="6"/>
      <c r="N2" s="6"/>
      <c r="O2" s="6"/>
      <c r="P2" s="6"/>
      <c r="Q2" s="6"/>
      <c r="R2" s="6"/>
      <c r="S2" s="6"/>
      <c r="T2" s="8" t="s">
        <v>1</v>
      </c>
      <c r="U2" s="10"/>
      <c r="V2" s="11"/>
    </row>
    <row r="3" ht="14.25" spans="1:22">
      <c r="A3" s="7"/>
      <c r="B3" s="8" t="s">
        <v>2</v>
      </c>
      <c r="C3" s="9"/>
      <c r="D3" s="9"/>
      <c r="E3" s="10"/>
      <c r="F3" s="10"/>
      <c r="G3" s="10"/>
      <c r="H3" s="11"/>
      <c r="I3" s="27" t="s">
        <v>3</v>
      </c>
      <c r="J3" s="10"/>
      <c r="K3" s="10"/>
      <c r="L3" s="10"/>
      <c r="M3" s="10"/>
      <c r="N3" s="10"/>
      <c r="O3" s="11"/>
      <c r="P3" s="28" t="s">
        <v>4</v>
      </c>
      <c r="Q3" s="44"/>
      <c r="R3" s="45"/>
      <c r="S3" s="28" t="s">
        <v>5</v>
      </c>
      <c r="T3" s="46" t="s">
        <v>6</v>
      </c>
      <c r="U3" s="47"/>
      <c r="V3" s="48" t="s">
        <v>7</v>
      </c>
    </row>
    <row r="4" ht="14.25" spans="1:22">
      <c r="A4" s="12" t="s">
        <v>8</v>
      </c>
      <c r="B4" s="12" t="s">
        <v>9</v>
      </c>
      <c r="C4" s="12" t="s">
        <v>10</v>
      </c>
      <c r="D4" s="12" t="s">
        <v>11</v>
      </c>
      <c r="E4" s="13" t="s">
        <v>12</v>
      </c>
      <c r="F4" s="14"/>
      <c r="G4" s="14"/>
      <c r="H4" s="15"/>
      <c r="I4" s="12" t="s">
        <v>13</v>
      </c>
      <c r="J4" s="29" t="s">
        <v>14</v>
      </c>
      <c r="K4" s="30" t="s">
        <v>15</v>
      </c>
      <c r="L4" s="31"/>
      <c r="M4" s="31"/>
      <c r="N4" s="31"/>
      <c r="O4" s="32"/>
      <c r="P4" s="33"/>
      <c r="Q4" s="49"/>
      <c r="R4" s="50"/>
      <c r="S4" s="33"/>
      <c r="T4" s="18" t="s">
        <v>16</v>
      </c>
      <c r="U4" s="18" t="s">
        <v>17</v>
      </c>
      <c r="V4" s="48"/>
    </row>
    <row r="5" ht="14.25" spans="1:22">
      <c r="A5" s="16"/>
      <c r="B5" s="16"/>
      <c r="C5" s="17"/>
      <c r="D5" s="17"/>
      <c r="E5" s="18" t="s">
        <v>18</v>
      </c>
      <c r="F5" s="18" t="s">
        <v>19</v>
      </c>
      <c r="G5" s="18" t="s">
        <v>20</v>
      </c>
      <c r="H5" s="18" t="s">
        <v>21</v>
      </c>
      <c r="I5" s="16"/>
      <c r="J5" s="34"/>
      <c r="K5" s="35"/>
      <c r="L5" s="36"/>
      <c r="M5" s="36"/>
      <c r="N5" s="36"/>
      <c r="O5" s="37"/>
      <c r="P5" s="38"/>
      <c r="Q5" s="51"/>
      <c r="R5" s="52"/>
      <c r="S5" s="38"/>
      <c r="T5" s="53"/>
      <c r="U5" s="53"/>
      <c r="V5" s="48"/>
    </row>
    <row r="6" ht="122" customHeight="1" spans="1:22">
      <c r="A6" s="19" t="s">
        <v>22</v>
      </c>
      <c r="B6" s="20" t="s">
        <v>23</v>
      </c>
      <c r="C6" s="20" t="s">
        <v>24</v>
      </c>
      <c r="D6" s="20" t="s">
        <v>25</v>
      </c>
      <c r="E6" s="21">
        <f>[1]Sheet1!$C$4/10000</f>
        <v>58116.468354</v>
      </c>
      <c r="F6" s="21">
        <f>[1]Sheet1!$D$4/10000</f>
        <v>6257.208165</v>
      </c>
      <c r="G6" s="21">
        <v>0</v>
      </c>
      <c r="H6" s="21">
        <f>E6+F6+G6</f>
        <v>64373.676519</v>
      </c>
      <c r="I6" s="20" t="s">
        <v>26</v>
      </c>
      <c r="J6" s="39" t="s">
        <v>27</v>
      </c>
      <c r="K6" s="40" t="s">
        <v>28</v>
      </c>
      <c r="L6" s="41"/>
      <c r="M6" s="41"/>
      <c r="N6" s="41"/>
      <c r="O6" s="42"/>
      <c r="P6" s="20" t="s">
        <v>29</v>
      </c>
      <c r="Q6" s="20"/>
      <c r="R6" s="20"/>
      <c r="S6" s="54" t="s">
        <v>30</v>
      </c>
      <c r="T6" s="20" t="s">
        <v>31</v>
      </c>
      <c r="U6" s="20" t="s">
        <v>32</v>
      </c>
      <c r="V6" s="20" t="s">
        <v>33</v>
      </c>
    </row>
    <row r="7" ht="172" customHeight="1" spans="1:22">
      <c r="A7" s="19" t="s">
        <v>34</v>
      </c>
      <c r="B7" s="20" t="s">
        <v>35</v>
      </c>
      <c r="C7" s="20" t="s">
        <v>24</v>
      </c>
      <c r="D7" s="20" t="s">
        <v>36</v>
      </c>
      <c r="E7" s="21">
        <f>[2]Sheet1!$E$6/10000</f>
        <v>1950</v>
      </c>
      <c r="F7" s="21">
        <f>[2]Sheet1!$F$6/10000</f>
        <v>364.955727</v>
      </c>
      <c r="G7" s="21">
        <f>[2]Sheet1!$G$6/10000</f>
        <v>15.006</v>
      </c>
      <c r="H7" s="21">
        <f t="shared" ref="H7:H13" si="0">E7+F7+G7</f>
        <v>2329.961727</v>
      </c>
      <c r="I7" s="20" t="s">
        <v>37</v>
      </c>
      <c r="J7" s="39"/>
      <c r="K7" s="40" t="s">
        <v>38</v>
      </c>
      <c r="L7" s="41" t="s">
        <v>39</v>
      </c>
      <c r="M7" s="41" t="s">
        <v>39</v>
      </c>
      <c r="N7" s="41" t="s">
        <v>39</v>
      </c>
      <c r="O7" s="42" t="s">
        <v>39</v>
      </c>
      <c r="P7" s="20" t="s">
        <v>40</v>
      </c>
      <c r="Q7" s="20"/>
      <c r="R7" s="20"/>
      <c r="S7" s="54" t="s">
        <v>41</v>
      </c>
      <c r="T7" s="20" t="s">
        <v>31</v>
      </c>
      <c r="U7" s="20" t="s">
        <v>32</v>
      </c>
      <c r="V7" s="20" t="s">
        <v>33</v>
      </c>
    </row>
    <row r="8" ht="93" customHeight="1" spans="1:22">
      <c r="A8" s="19" t="s">
        <v>42</v>
      </c>
      <c r="B8" s="20" t="s">
        <v>43</v>
      </c>
      <c r="C8" s="20" t="s">
        <v>24</v>
      </c>
      <c r="D8" s="20" t="s">
        <v>44</v>
      </c>
      <c r="E8" s="21">
        <f>35000000/10000</f>
        <v>3500</v>
      </c>
      <c r="F8" s="21">
        <f>2363312.81/10000</f>
        <v>236.331281</v>
      </c>
      <c r="G8" s="21">
        <f>227014/10000</f>
        <v>22.7014</v>
      </c>
      <c r="H8" s="21">
        <f t="shared" si="0"/>
        <v>3759.032681</v>
      </c>
      <c r="I8" s="20" t="s">
        <v>26</v>
      </c>
      <c r="J8" s="39" t="s">
        <v>45</v>
      </c>
      <c r="K8" s="40" t="s">
        <v>46</v>
      </c>
      <c r="L8" s="41" t="s">
        <v>47</v>
      </c>
      <c r="M8" s="41" t="s">
        <v>47</v>
      </c>
      <c r="N8" s="41" t="s">
        <v>47</v>
      </c>
      <c r="O8" s="42" t="s">
        <v>47</v>
      </c>
      <c r="P8" s="20" t="s">
        <v>29</v>
      </c>
      <c r="Q8" s="20"/>
      <c r="R8" s="20"/>
      <c r="S8" s="54" t="s">
        <v>48</v>
      </c>
      <c r="T8" s="20" t="s">
        <v>31</v>
      </c>
      <c r="U8" s="20" t="s">
        <v>32</v>
      </c>
      <c r="V8" s="20" t="s">
        <v>33</v>
      </c>
    </row>
    <row r="9" ht="119" customHeight="1" spans="1:22">
      <c r="A9" s="19" t="s">
        <v>49</v>
      </c>
      <c r="B9" s="20" t="s">
        <v>50</v>
      </c>
      <c r="C9" s="20" t="s">
        <v>24</v>
      </c>
      <c r="D9" s="20" t="s">
        <v>51</v>
      </c>
      <c r="E9" s="21">
        <f>32737814.5/10000</f>
        <v>3273.78145</v>
      </c>
      <c r="F9" s="21">
        <f>6626132.56/10000</f>
        <v>662.613256</v>
      </c>
      <c r="G9" s="21">
        <f>493050/10000</f>
        <v>49.305</v>
      </c>
      <c r="H9" s="21">
        <f t="shared" si="0"/>
        <v>3985.699706</v>
      </c>
      <c r="I9" s="20" t="s">
        <v>52</v>
      </c>
      <c r="J9" s="39" t="s">
        <v>53</v>
      </c>
      <c r="K9" s="40" t="s">
        <v>54</v>
      </c>
      <c r="L9" s="41" t="s">
        <v>54</v>
      </c>
      <c r="M9" s="41" t="s">
        <v>54</v>
      </c>
      <c r="N9" s="41" t="s">
        <v>54</v>
      </c>
      <c r="O9" s="42" t="s">
        <v>54</v>
      </c>
      <c r="P9" s="20" t="s">
        <v>40</v>
      </c>
      <c r="Q9" s="20"/>
      <c r="R9" s="20"/>
      <c r="S9" s="54" t="s">
        <v>55</v>
      </c>
      <c r="T9" s="20" t="s">
        <v>31</v>
      </c>
      <c r="U9" s="20" t="s">
        <v>32</v>
      </c>
      <c r="V9" s="20" t="s">
        <v>33</v>
      </c>
    </row>
    <row r="10" ht="151" customHeight="1" spans="1:22">
      <c r="A10" s="19" t="s">
        <v>56</v>
      </c>
      <c r="B10" s="20" t="s">
        <v>57</v>
      </c>
      <c r="C10" s="20" t="s">
        <v>24</v>
      </c>
      <c r="D10" s="20" t="s">
        <v>25</v>
      </c>
      <c r="E10" s="21">
        <f>387892705.48/10000</f>
        <v>38789.270548</v>
      </c>
      <c r="F10" s="21">
        <f>85369304.2/10000</f>
        <v>8536.93042</v>
      </c>
      <c r="G10" s="21">
        <v>0</v>
      </c>
      <c r="H10" s="21">
        <f t="shared" si="0"/>
        <v>47326.200968</v>
      </c>
      <c r="I10" s="20" t="s">
        <v>52</v>
      </c>
      <c r="J10" s="39" t="s">
        <v>58</v>
      </c>
      <c r="K10" s="40" t="s">
        <v>59</v>
      </c>
      <c r="L10" s="41" t="s">
        <v>59</v>
      </c>
      <c r="M10" s="41" t="s">
        <v>59</v>
      </c>
      <c r="N10" s="41" t="s">
        <v>59</v>
      </c>
      <c r="O10" s="42" t="s">
        <v>59</v>
      </c>
      <c r="P10" s="20" t="s">
        <v>29</v>
      </c>
      <c r="Q10" s="20"/>
      <c r="R10" s="20"/>
      <c r="S10" s="54" t="s">
        <v>60</v>
      </c>
      <c r="T10" s="20" t="s">
        <v>31</v>
      </c>
      <c r="U10" s="20" t="s">
        <v>32</v>
      </c>
      <c r="V10" s="20" t="s">
        <v>33</v>
      </c>
    </row>
    <row r="11" ht="93" customHeight="1" spans="1:22">
      <c r="A11" s="19" t="s">
        <v>61</v>
      </c>
      <c r="B11" s="20" t="s">
        <v>62</v>
      </c>
      <c r="C11" s="20" t="s">
        <v>24</v>
      </c>
      <c r="D11" s="20" t="s">
        <v>51</v>
      </c>
      <c r="E11" s="21">
        <v>49.99</v>
      </c>
      <c r="F11" s="21">
        <f>72045.48/10000</f>
        <v>7.204548</v>
      </c>
      <c r="G11" s="21">
        <f>9783/10000</f>
        <v>0.9783</v>
      </c>
      <c r="H11" s="21">
        <f t="shared" si="0"/>
        <v>58.172848</v>
      </c>
      <c r="I11" s="20" t="s">
        <v>63</v>
      </c>
      <c r="J11" s="39" t="s">
        <v>64</v>
      </c>
      <c r="K11" s="40"/>
      <c r="L11" s="41"/>
      <c r="M11" s="41"/>
      <c r="N11" s="41"/>
      <c r="O11" s="42"/>
      <c r="P11" s="20" t="s">
        <v>65</v>
      </c>
      <c r="Q11" s="20"/>
      <c r="R11" s="20"/>
      <c r="S11" s="54" t="s">
        <v>66</v>
      </c>
      <c r="T11" s="20" t="s">
        <v>31</v>
      </c>
      <c r="U11" s="20" t="s">
        <v>32</v>
      </c>
      <c r="V11" s="20" t="s">
        <v>33</v>
      </c>
    </row>
    <row r="12" ht="93" customHeight="1" spans="1:22">
      <c r="A12" s="19" t="s">
        <v>67</v>
      </c>
      <c r="B12" s="20" t="s">
        <v>68</v>
      </c>
      <c r="C12" s="20" t="s">
        <v>24</v>
      </c>
      <c r="D12" s="20" t="s">
        <v>51</v>
      </c>
      <c r="E12" s="21">
        <f>1999447.85/10000</f>
        <v>199.944785</v>
      </c>
      <c r="F12" s="21">
        <f>231483.97/10000</f>
        <v>23.148397</v>
      </c>
      <c r="G12" s="21">
        <f>14139/10000</f>
        <v>1.4139</v>
      </c>
      <c r="H12" s="21">
        <f t="shared" si="0"/>
        <v>224.507082</v>
      </c>
      <c r="I12" s="20" t="s">
        <v>63</v>
      </c>
      <c r="J12" s="39" t="s">
        <v>69</v>
      </c>
      <c r="K12" s="40"/>
      <c r="L12" s="41"/>
      <c r="M12" s="41"/>
      <c r="N12" s="41"/>
      <c r="O12" s="42"/>
      <c r="P12" s="20" t="s">
        <v>70</v>
      </c>
      <c r="Q12" s="20"/>
      <c r="R12" s="20"/>
      <c r="S12" s="54" t="s">
        <v>66</v>
      </c>
      <c r="T12" s="20" t="s">
        <v>31</v>
      </c>
      <c r="U12" s="20" t="s">
        <v>32</v>
      </c>
      <c r="V12" s="20" t="s">
        <v>33</v>
      </c>
    </row>
    <row r="13" ht="61.5" customHeight="1" spans="1:22">
      <c r="A13" s="22" t="s">
        <v>71</v>
      </c>
      <c r="B13" s="23"/>
      <c r="C13" s="24"/>
      <c r="D13" s="25"/>
      <c r="E13" s="26">
        <f>SUM(E6:E12)</f>
        <v>105879.455137</v>
      </c>
      <c r="F13" s="26">
        <f>SUM(F6:F12)</f>
        <v>16088.391794</v>
      </c>
      <c r="G13" s="26">
        <f>SUM(G6:G12)</f>
        <v>89.4046</v>
      </c>
      <c r="H13" s="26">
        <f>SUM(H6:H12)</f>
        <v>122057.251531</v>
      </c>
      <c r="I13" s="23"/>
      <c r="J13" s="24"/>
      <c r="K13" s="24"/>
      <c r="L13" s="24"/>
      <c r="M13" s="24"/>
      <c r="N13" s="24"/>
      <c r="O13" s="24"/>
      <c r="P13" s="24"/>
      <c r="Q13" s="24"/>
      <c r="R13" s="24"/>
      <c r="S13" s="24"/>
      <c r="T13" s="24"/>
      <c r="U13" s="24"/>
      <c r="V13" s="25"/>
    </row>
  </sheetData>
  <mergeCells count="34">
    <mergeCell ref="A1:V1"/>
    <mergeCell ref="T2:V2"/>
    <mergeCell ref="B3:H3"/>
    <mergeCell ref="I3:O3"/>
    <mergeCell ref="T3:U3"/>
    <mergeCell ref="E4:H4"/>
    <mergeCell ref="K6:O6"/>
    <mergeCell ref="P6:R6"/>
    <mergeCell ref="K7:O7"/>
    <mergeCell ref="P7:R7"/>
    <mergeCell ref="K8:O8"/>
    <mergeCell ref="P8:R8"/>
    <mergeCell ref="K9:O9"/>
    <mergeCell ref="P9:R9"/>
    <mergeCell ref="K10:O10"/>
    <mergeCell ref="P10:R10"/>
    <mergeCell ref="K11:O11"/>
    <mergeCell ref="P11:R11"/>
    <mergeCell ref="K12:O12"/>
    <mergeCell ref="P12:R12"/>
    <mergeCell ref="B13:D13"/>
    <mergeCell ref="I13:V13"/>
    <mergeCell ref="A4:A5"/>
    <mergeCell ref="B4:B5"/>
    <mergeCell ref="C4:C5"/>
    <mergeCell ref="D4:D5"/>
    <mergeCell ref="I4:I5"/>
    <mergeCell ref="J4:J5"/>
    <mergeCell ref="S3:S5"/>
    <mergeCell ref="T4:T5"/>
    <mergeCell ref="U4:U5"/>
    <mergeCell ref="V3:V5"/>
    <mergeCell ref="P3:R5"/>
    <mergeCell ref="K4:O5"/>
  </mergeCells>
  <printOptions horizontalCentered="1"/>
  <pageMargins left="0" right="0" top="0.409027777777778" bottom="0.409027777777778"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杨志梅</cp:lastModifiedBy>
  <dcterms:created xsi:type="dcterms:W3CDTF">2006-09-16T00:00:00Z</dcterms:created>
  <dcterms:modified xsi:type="dcterms:W3CDTF">2021-10-29T03:24:26Z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